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Verão é na Correio\"/>
    </mc:Choice>
  </mc:AlternateContent>
  <xr:revisionPtr revIDLastSave="0" documentId="8_{B9B9E106-58D1-4D96-B829-1EC5D2E6320A}" xr6:coauthVersionLast="47" xr6:coauthVersionMax="47" xr10:uidLastSave="{00000000-0000-0000-0000-000000000000}"/>
  <bookViews>
    <workbookView xWindow="-120" yWindow="-120" windowWidth="20730" windowHeight="11160" xr2:uid="{81EBC761-2BE1-4DFE-B594-81A87C97DD2A}"/>
  </bookViews>
  <sheets>
    <sheet name="VERÃO É NA CORREIO 26" sheetId="3" r:id="rId1"/>
  </sheets>
  <definedNames>
    <definedName name="_xlnm.Print_Area" localSheetId="0">'VERÃO É NA CORREIO 26'!$A$3:$N$39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3" l="1"/>
  <c r="D37" i="3" l="1"/>
  <c r="D38" i="3" s="1"/>
  <c r="J13" i="3" l="1"/>
  <c r="F13" i="3"/>
  <c r="H13" i="3" s="1"/>
  <c r="K13" i="3" l="1"/>
  <c r="M13" i="3" s="1"/>
  <c r="J17" i="3"/>
  <c r="J16" i="3"/>
  <c r="J15" i="3"/>
  <c r="J14" i="3"/>
  <c r="F16" i="3"/>
  <c r="H16" i="3" s="1"/>
  <c r="F17" i="3"/>
  <c r="H17" i="3" s="1"/>
  <c r="F15" i="3"/>
  <c r="H15" i="3" s="1"/>
  <c r="F14" i="3"/>
  <c r="H14" i="3" s="1"/>
  <c r="K14" i="3" l="1"/>
  <c r="M14" i="3" s="1"/>
  <c r="K16" i="3"/>
  <c r="M16" i="3" s="1"/>
  <c r="K17" i="3"/>
  <c r="M17" i="3" s="1"/>
  <c r="K15" i="3"/>
  <c r="M15" i="3" s="1"/>
  <c r="D34" i="3" l="1"/>
  <c r="H19" i="3" l="1"/>
  <c r="H28" i="3"/>
  <c r="H26" i="3"/>
  <c r="H27" i="3"/>
  <c r="H23" i="3"/>
  <c r="J19" i="3"/>
  <c r="H20" i="3"/>
  <c r="H21" i="3"/>
  <c r="H22" i="3"/>
  <c r="J28" i="3"/>
  <c r="J27" i="3"/>
  <c r="J26" i="3"/>
  <c r="J23" i="3"/>
  <c r="J22" i="3"/>
  <c r="J21" i="3"/>
  <c r="J20" i="3"/>
  <c r="F12" i="3"/>
  <c r="H12" i="3" s="1"/>
  <c r="K21" i="3" l="1"/>
  <c r="K27" i="3"/>
  <c r="M27" i="3" s="1"/>
  <c r="K26" i="3"/>
  <c r="M26" i="3" s="1"/>
  <c r="K28" i="3"/>
  <c r="M28" i="3" s="1"/>
  <c r="J24" i="3"/>
  <c r="F24" i="3"/>
  <c r="H24" i="3" s="1"/>
  <c r="H29" i="3" s="1"/>
  <c r="K20" i="3" l="1"/>
  <c r="M20" i="3" s="1"/>
  <c r="M21" i="3"/>
  <c r="N21" i="3" s="1"/>
  <c r="K23" i="3"/>
  <c r="M23" i="3" s="1"/>
  <c r="K22" i="3"/>
  <c r="M22" i="3" s="1"/>
  <c r="K19" i="3"/>
  <c r="M19" i="3" s="1"/>
  <c r="K24" i="3"/>
  <c r="M24" i="3" s="1"/>
  <c r="M29" i="3" l="1"/>
  <c r="N29" i="3" s="1"/>
  <c r="K29" i="3"/>
</calcChain>
</file>

<file path=xl/sharedStrings.xml><?xml version="1.0" encoding="utf-8"?>
<sst xmlns="http://schemas.openxmlformats.org/spreadsheetml/2006/main" count="87" uniqueCount="56">
  <si>
    <t>PROJETO</t>
  </si>
  <si>
    <t>DATA
 INICIAL</t>
  </si>
  <si>
    <t>DATA
FINAL</t>
  </si>
  <si>
    <t>HORÁRIO</t>
  </si>
  <si>
    <t>TOTAL DE DIAS</t>
  </si>
  <si>
    <t>INSERÇÕES
DIA</t>
  </si>
  <si>
    <t>INSERÇÕES
PERÍODO</t>
  </si>
  <si>
    <t>CONVERSÃO</t>
  </si>
  <si>
    <t xml:space="preserve"> </t>
  </si>
  <si>
    <t>rotativo</t>
  </si>
  <si>
    <t>Chamadas de envolvimento de 30", ass. 05"</t>
  </si>
  <si>
    <t>det.</t>
  </si>
  <si>
    <t>Vinheta de abertura, ass. 05"</t>
  </si>
  <si>
    <t>Comercial de 30" no break</t>
  </si>
  <si>
    <t>Merchadising de 60"</t>
  </si>
  <si>
    <t>Vinheta de encerramento, ass 05"</t>
  </si>
  <si>
    <t>Chamadas de agradecimento de 30", ass. 05"</t>
  </si>
  <si>
    <t>Stories divulgando produto ou serviço da marca</t>
  </si>
  <si>
    <t>Postagem no feed com agradecimento e menção aos parceiros</t>
  </si>
  <si>
    <t>Banner do projeto no site da TV Correio no período do projeto</t>
  </si>
  <si>
    <t>TOTAL GERAL</t>
  </si>
  <si>
    <t xml:space="preserve">Rotativo: </t>
  </si>
  <si>
    <t>DAC (20%)</t>
  </si>
  <si>
    <t>-</t>
  </si>
  <si>
    <t>Insert de marca</t>
  </si>
  <si>
    <t>TOTAL (desc)</t>
  </si>
  <si>
    <t xml:space="preserve">R$ 
UNITÁRIO </t>
  </si>
  <si>
    <t>Tabela digital</t>
  </si>
  <si>
    <t>Feed - Instagram</t>
  </si>
  <si>
    <t>Banner - Site Tv Correio</t>
  </si>
  <si>
    <t xml:space="preserve">Entrega Digital
</t>
  </si>
  <si>
    <t xml:space="preserve">ENTREGA COMERCIAL TV
</t>
  </si>
  <si>
    <t>Stories - Instagram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</si>
  <si>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</si>
  <si>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</si>
  <si>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</si>
  <si>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</si>
  <si>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</si>
  <si>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</si>
  <si>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</si>
  <si>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</si>
  <si>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VERÃO É NA CORREIO</t>
  </si>
  <si>
    <t>Programa VERÃO É NA CORREIO</t>
  </si>
  <si>
    <t>VERÃO É NA CORREIO 2026</t>
  </si>
  <si>
    <t>VERÃO É                           NA CORREIO</t>
  </si>
  <si>
    <t>10/01, 17/01, 24/01 e 31/01</t>
  </si>
  <si>
    <t>Tabela de Preços: Outubro 2025</t>
  </si>
  <si>
    <t>Chamadas para o programa 1, de 30", ass. 05"</t>
  </si>
  <si>
    <t>Chamadas para o programa 2, de 30", ass. 05"</t>
  </si>
  <si>
    <t>Chamadas para o programa 3, de 30", ass. 05"</t>
  </si>
  <si>
    <t>Chamadas para o programa 4, de 30", ass. 05"</t>
  </si>
  <si>
    <t>TEASER SEM PATROCINIO</t>
  </si>
  <si>
    <t>Teaser</t>
  </si>
  <si>
    <t>Horário do Correio Verdade:</t>
  </si>
  <si>
    <t>Merchan de 60" (Valor do Correio Verdade)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</si>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</sst>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4"/>
      <color rgb="FF0C0C0C"/>
      <name val="Calibri"/>
      <family val="2"/>
    </font>
    <font>
      <sz val="14"/>
      <name val="Calibri"/>
      <family val="2"/>
      <scheme val="minor"/>
    </font>
    <font>
      <b/>
      <sz val="22"/>
      <color rgb="FF0C0C0C"/>
      <name val="Calibri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/>
      <top style="thin">
        <color rgb="FFA5A5A5"/>
      </top>
      <bottom style="thin">
        <color theme="0"/>
      </bottom>
      <diagonal/>
    </border>
    <border>
      <left/>
      <right/>
      <top style="thin">
        <color rgb="FFA5A5A5"/>
      </top>
      <bottom style="thin">
        <color theme="0"/>
      </bottom>
      <diagonal/>
    </border>
    <border>
      <left/>
      <right style="thin">
        <color theme="0"/>
      </right>
      <top style="thin">
        <color rgb="FFA5A5A5"/>
      </top>
      <bottom style="thin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center"/>
    </xf>
    <xf numFmtId="165" fontId="3" fillId="3" borderId="3" xfId="1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43" fontId="6" fillId="0" borderId="0" xfId="0" applyNumberFormat="1" applyFont="1"/>
    <xf numFmtId="0" fontId="4" fillId="0" borderId="0" xfId="0" applyFont="1"/>
    <xf numFmtId="0" fontId="6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9" fontId="3" fillId="3" borderId="1" xfId="3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43" fontId="6" fillId="3" borderId="1" xfId="1" applyFont="1" applyFill="1" applyBorder="1" applyAlignment="1">
      <alignment horizontal="center"/>
    </xf>
    <xf numFmtId="8" fontId="6" fillId="3" borderId="1" xfId="1" applyNumberFormat="1" applyFont="1" applyFill="1" applyBorder="1" applyAlignment="1">
      <alignment horizontal="center"/>
    </xf>
    <xf numFmtId="164" fontId="9" fillId="4" borderId="4" xfId="0" applyNumberFormat="1" applyFont="1" applyFill="1" applyBorder="1" applyAlignment="1">
      <alignment vertical="center"/>
    </xf>
    <xf numFmtId="164" fontId="9" fillId="0" borderId="4" xfId="0" applyNumberFormat="1" applyFont="1" applyBorder="1" applyAlignment="1">
      <alignment horizontal="left" vertical="center"/>
    </xf>
    <xf numFmtId="0" fontId="10" fillId="0" borderId="0" xfId="0" applyFont="1"/>
    <xf numFmtId="164" fontId="9" fillId="0" borderId="4" xfId="0" applyNumberFormat="1" applyFont="1" applyBorder="1" applyAlignment="1">
      <alignment vertical="center"/>
    </xf>
    <xf numFmtId="164" fontId="9" fillId="4" borderId="4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3" fontId="9" fillId="4" borderId="4" xfId="0" applyNumberFormat="1" applyFont="1" applyFill="1" applyBorder="1" applyAlignment="1">
      <alignment horizontal="center" vertical="center"/>
    </xf>
    <xf numFmtId="44" fontId="3" fillId="3" borderId="1" xfId="5" applyFont="1" applyFill="1" applyBorder="1" applyAlignment="1">
      <alignment horizontal="center" vertical="center"/>
    </xf>
    <xf numFmtId="44" fontId="3" fillId="3" borderId="1" xfId="5" applyFont="1" applyFill="1" applyBorder="1" applyAlignment="1">
      <alignment horizontal="center"/>
    </xf>
    <xf numFmtId="44" fontId="3" fillId="3" borderId="0" xfId="5" applyFont="1" applyFill="1" applyBorder="1" applyAlignment="1">
      <alignment horizontal="center" vertical="center"/>
    </xf>
    <xf numFmtId="0" fontId="13" fillId="3" borderId="0" xfId="2" applyFont="1" applyFill="1"/>
    <xf numFmtId="17" fontId="14" fillId="3" borderId="0" xfId="0" applyNumberFormat="1" applyFont="1" applyFill="1"/>
    <xf numFmtId="0" fontId="14" fillId="3" borderId="0" xfId="0" applyFont="1" applyFill="1"/>
    <xf numFmtId="167" fontId="14" fillId="3" borderId="0" xfId="0" applyNumberFormat="1" applyFont="1" applyFill="1"/>
    <xf numFmtId="0" fontId="14" fillId="3" borderId="0" xfId="2" applyFont="1" applyFill="1"/>
    <xf numFmtId="8" fontId="14" fillId="3" borderId="0" xfId="0" applyNumberFormat="1" applyFont="1" applyFill="1"/>
    <xf numFmtId="0" fontId="13" fillId="0" borderId="0" xfId="0" applyFont="1"/>
    <xf numFmtId="0" fontId="14" fillId="0" borderId="0" xfId="0" applyFont="1"/>
    <xf numFmtId="22" fontId="4" fillId="0" borderId="0" xfId="0" applyNumberFormat="1" applyFont="1"/>
    <xf numFmtId="43" fontId="6" fillId="3" borderId="2" xfId="1" applyFont="1" applyFill="1" applyBorder="1" applyAlignment="1">
      <alignment horizontal="center" vertical="center" wrapText="1"/>
    </xf>
    <xf numFmtId="164" fontId="11" fillId="4" borderId="5" xfId="0" applyNumberFormat="1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/>
    </xf>
    <xf numFmtId="164" fontId="9" fillId="4" borderId="5" xfId="0" applyNumberFormat="1" applyFont="1" applyFill="1" applyBorder="1" applyAlignment="1">
      <alignment horizontal="center" vertical="center"/>
    </xf>
    <xf numFmtId="164" fontId="9" fillId="4" borderId="6" xfId="0" applyNumberFormat="1" applyFont="1" applyFill="1" applyBorder="1" applyAlignment="1">
      <alignment horizontal="center" vertical="center"/>
    </xf>
    <xf numFmtId="164" fontId="9" fillId="4" borderId="7" xfId="0" applyNumberFormat="1" applyFont="1" applyFill="1" applyBorder="1" applyAlignment="1">
      <alignment horizontal="center" vertical="center"/>
    </xf>
    <xf numFmtId="167" fontId="6" fillId="3" borderId="8" xfId="1" applyNumberFormat="1" applyFont="1" applyFill="1" applyBorder="1" applyAlignment="1">
      <alignment horizontal="center" vertical="center"/>
    </xf>
    <xf numFmtId="167" fontId="6" fillId="3" borderId="9" xfId="1" applyNumberFormat="1" applyFont="1" applyFill="1" applyBorder="1" applyAlignment="1">
      <alignment horizontal="center" vertical="center"/>
    </xf>
    <xf numFmtId="167" fontId="6" fillId="3" borderId="10" xfId="1" applyNumberFormat="1" applyFont="1" applyFill="1" applyBorder="1" applyAlignment="1">
      <alignment horizontal="center" vertical="center"/>
    </xf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406978</xdr:colOff>
      <xdr:row>1</xdr:row>
      <xdr:rowOff>164523</xdr:rowOff>
    </xdr:from>
    <xdr:ext cx="2499507" cy="1401907"/>
    <xdr:pic>
      <xdr:nvPicPr>
        <xdr:cNvPr id="2" name="image1.png">
          <a:extLst>
            <a:ext uri="{FF2B5EF4-FFF2-40B4-BE49-F238E27FC236}">
              <a16:creationId xmlns:a16="http://schemas.microsoft.com/office/drawing/2014/main" id="{ADBFEABE-8AA7-493D-A730-986C1C34E68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34907" y="368630"/>
          <a:ext cx="2499507" cy="140190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DFF4A-099E-43AD-97DF-4748FA8FA939}">
  <dimension ref="A4:O46"/>
  <sheetViews>
    <sheetView showGridLines="0" tabSelected="1" zoomScale="85" zoomScaleNormal="85" zoomScaleSheetLayoutView="85" workbookViewId="0"/>
  </sheetViews>
  <sheetFormatPr defaultColWidth="13.42578125" defaultRowHeight="15.75" x14ac:dyDescent="0.25"/>
  <cols>
    <col min="1" max="1" width="20.7109375" style="1" customWidth="1"/>
    <col min="2" max="2" width="30" style="11" customWidth="1"/>
    <col min="3" max="3" width="17.85546875" style="11" bestFit="1" customWidth="1"/>
    <col min="4" max="4" width="14.140625" style="1" bestFit="1" customWidth="1"/>
    <col min="5" max="5" width="60.85546875" style="1" bestFit="1" customWidth="1"/>
    <col min="6" max="6" width="14" style="1" customWidth="1"/>
    <col min="7" max="7" width="17.42578125" style="1" customWidth="1"/>
    <col min="8" max="8" width="21" style="8" customWidth="1"/>
    <col min="9" max="9" width="17.7109375" style="8" bestFit="1" customWidth="1"/>
    <col min="10" max="10" width="17.140625" style="1" customWidth="1"/>
    <col min="11" max="11" width="18.28515625" style="12" bestFit="1" customWidth="1"/>
    <col min="12" max="12" width="16" style="12" customWidth="1"/>
    <col min="13" max="13" width="17.140625" style="12" customWidth="1"/>
    <col min="14" max="14" width="16.28515625" style="1" customWidth="1"/>
    <col min="15" max="15" width="29.42578125" style="1" customWidth="1"/>
    <col min="16" max="16384" width="13.42578125" style="1"/>
  </cols>
  <sheetData>
    <row r="4" spans="1:14" ht="18.75" x14ac:dyDescent="0.3">
      <c r="A4" s="25" t="s">
        <v>34</v>
      </c>
      <c r="B4" s="26" t="s">
        <v>35</v>
      </c>
      <c r="C4" s="27"/>
      <c r="D4" s="27"/>
    </row>
    <row r="5" spans="1:14" ht="18.75" x14ac:dyDescent="0.3">
      <c r="A5" s="25" t="s">
        <v>36</v>
      </c>
      <c r="B5" s="26" t="s">
        <v>39</v>
      </c>
      <c r="C5" s="27"/>
      <c r="D5" s="27"/>
    </row>
    <row r="6" spans="1:14" ht="18.75" x14ac:dyDescent="0.3">
      <c r="A6" s="25" t="s">
        <v>37</v>
      </c>
      <c r="B6" s="28" t="s">
        <v>41</v>
      </c>
      <c r="C6" s="27"/>
      <c r="D6" s="27"/>
    </row>
    <row r="7" spans="1:14" ht="18.75" x14ac:dyDescent="0.3">
      <c r="A7" s="25" t="s">
        <v>38</v>
      </c>
      <c r="B7" s="28"/>
      <c r="C7" s="27"/>
      <c r="D7" s="27"/>
    </row>
    <row r="10" spans="1:14" ht="28.5" x14ac:dyDescent="0.25">
      <c r="A10" s="46" t="s">
        <v>43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8"/>
    </row>
    <row r="11" spans="1:14" s="2" customFormat="1" ht="49.5" customHeight="1" x14ac:dyDescent="0.25">
      <c r="A11" s="29" t="s">
        <v>0</v>
      </c>
      <c r="B11" s="30" t="s">
        <v>1</v>
      </c>
      <c r="C11" s="30" t="s">
        <v>2</v>
      </c>
      <c r="D11" s="29" t="s">
        <v>3</v>
      </c>
      <c r="E11" s="29" t="s">
        <v>31</v>
      </c>
      <c r="F11" s="30" t="s">
        <v>4</v>
      </c>
      <c r="G11" s="30" t="s">
        <v>5</v>
      </c>
      <c r="H11" s="30" t="s">
        <v>6</v>
      </c>
      <c r="I11" s="29" t="s">
        <v>7</v>
      </c>
      <c r="J11" s="29" t="s">
        <v>26</v>
      </c>
      <c r="K11" s="29" t="s">
        <v>40</v>
      </c>
      <c r="L11" s="29" t="s">
        <v>33</v>
      </c>
      <c r="M11" s="29" t="s">
        <v>25</v>
      </c>
      <c r="N11" s="29" t="s">
        <v>22</v>
      </c>
    </row>
    <row r="12" spans="1:14" s="3" customFormat="1" ht="15.75" customHeight="1" x14ac:dyDescent="0.25">
      <c r="A12" s="45" t="s">
        <v>44</v>
      </c>
      <c r="B12" s="15">
        <v>45999</v>
      </c>
      <c r="C12" s="16">
        <v>46006</v>
      </c>
      <c r="D12" s="13" t="s">
        <v>9</v>
      </c>
      <c r="E12" s="13" t="s">
        <v>52</v>
      </c>
      <c r="F12" s="17">
        <f t="shared" ref="F12:F17" si="0">(C12-B12)+1</f>
        <v>8</v>
      </c>
      <c r="G12" s="13">
        <v>2</v>
      </c>
      <c r="H12" s="17">
        <f t="shared" ref="H12:H17" si="1">G12*F12</f>
        <v>16</v>
      </c>
      <c r="I12" s="18"/>
      <c r="J12" s="52" t="s">
        <v>51</v>
      </c>
      <c r="K12" s="53"/>
      <c r="L12" s="53"/>
      <c r="M12" s="53"/>
      <c r="N12" s="54"/>
    </row>
    <row r="13" spans="1:14" s="3" customFormat="1" x14ac:dyDescent="0.25">
      <c r="A13" s="45"/>
      <c r="B13" s="15">
        <v>46007</v>
      </c>
      <c r="C13" s="16">
        <v>46026</v>
      </c>
      <c r="D13" s="13" t="s">
        <v>9</v>
      </c>
      <c r="E13" s="13" t="s">
        <v>10</v>
      </c>
      <c r="F13" s="17">
        <f t="shared" si="0"/>
        <v>20</v>
      </c>
      <c r="G13" s="13">
        <v>3</v>
      </c>
      <c r="H13" s="17">
        <f t="shared" si="1"/>
        <v>60</v>
      </c>
      <c r="I13" s="18">
        <v>0.3</v>
      </c>
      <c r="J13" s="19">
        <f>D32</f>
        <v>4810.8</v>
      </c>
      <c r="K13" s="33">
        <f>J13*I13*H13</f>
        <v>86594.4</v>
      </c>
      <c r="L13" s="20">
        <v>0</v>
      </c>
      <c r="M13" s="33">
        <f>K13-(K13*L13)</f>
        <v>86594.4</v>
      </c>
      <c r="N13" s="33" t="s">
        <v>23</v>
      </c>
    </row>
    <row r="14" spans="1:14" s="3" customFormat="1" x14ac:dyDescent="0.25">
      <c r="A14" s="45"/>
      <c r="B14" s="15">
        <v>46027</v>
      </c>
      <c r="C14" s="16">
        <v>46031</v>
      </c>
      <c r="D14" s="13" t="s">
        <v>9</v>
      </c>
      <c r="E14" s="13" t="s">
        <v>47</v>
      </c>
      <c r="F14" s="17">
        <f t="shared" si="0"/>
        <v>5</v>
      </c>
      <c r="G14" s="13">
        <v>3</v>
      </c>
      <c r="H14" s="17">
        <f t="shared" si="1"/>
        <v>15</v>
      </c>
      <c r="I14" s="18">
        <v>0.3</v>
      </c>
      <c r="J14" s="19">
        <f>D32</f>
        <v>4810.8</v>
      </c>
      <c r="K14" s="33">
        <f>J14*I14*H14</f>
        <v>21648.6</v>
      </c>
      <c r="L14" s="20">
        <v>0</v>
      </c>
      <c r="M14" s="33">
        <f>K14-(K14*L14)</f>
        <v>21648.6</v>
      </c>
      <c r="N14" s="33" t="s">
        <v>23</v>
      </c>
    </row>
    <row r="15" spans="1:14" s="3" customFormat="1" x14ac:dyDescent="0.25">
      <c r="A15" s="45"/>
      <c r="B15" s="15">
        <v>46034</v>
      </c>
      <c r="C15" s="16">
        <v>46038</v>
      </c>
      <c r="D15" s="13" t="s">
        <v>9</v>
      </c>
      <c r="E15" s="13" t="s">
        <v>48</v>
      </c>
      <c r="F15" s="17">
        <f t="shared" si="0"/>
        <v>5</v>
      </c>
      <c r="G15" s="13">
        <v>3</v>
      </c>
      <c r="H15" s="17">
        <f t="shared" si="1"/>
        <v>15</v>
      </c>
      <c r="I15" s="18">
        <v>0.3</v>
      </c>
      <c r="J15" s="19">
        <f>D32</f>
        <v>4810.8</v>
      </c>
      <c r="K15" s="33">
        <f>J15*I15*H15</f>
        <v>21648.6</v>
      </c>
      <c r="L15" s="20">
        <v>0</v>
      </c>
      <c r="M15" s="33">
        <f>K15-(K15*L15)</f>
        <v>21648.6</v>
      </c>
      <c r="N15" s="33" t="s">
        <v>23</v>
      </c>
    </row>
    <row r="16" spans="1:14" s="3" customFormat="1" x14ac:dyDescent="0.25">
      <c r="A16" s="45"/>
      <c r="B16" s="15">
        <v>46041</v>
      </c>
      <c r="C16" s="16">
        <v>46045</v>
      </c>
      <c r="D16" s="13" t="s">
        <v>9</v>
      </c>
      <c r="E16" s="13" t="s">
        <v>49</v>
      </c>
      <c r="F16" s="17">
        <f t="shared" si="0"/>
        <v>5</v>
      </c>
      <c r="G16" s="13">
        <v>3</v>
      </c>
      <c r="H16" s="17">
        <f t="shared" si="1"/>
        <v>15</v>
      </c>
      <c r="I16" s="18">
        <v>0.3</v>
      </c>
      <c r="J16" s="19">
        <f>D32</f>
        <v>4810.8</v>
      </c>
      <c r="K16" s="33">
        <f>J16*I16*H16</f>
        <v>21648.6</v>
      </c>
      <c r="L16" s="20">
        <v>0</v>
      </c>
      <c r="M16" s="33">
        <f>K16-(K16*L16)</f>
        <v>21648.6</v>
      </c>
      <c r="N16" s="33" t="s">
        <v>23</v>
      </c>
    </row>
    <row r="17" spans="1:15" s="3" customFormat="1" x14ac:dyDescent="0.25">
      <c r="A17" s="45"/>
      <c r="B17" s="15">
        <v>46048</v>
      </c>
      <c r="C17" s="16">
        <v>46052</v>
      </c>
      <c r="D17" s="13" t="s">
        <v>9</v>
      </c>
      <c r="E17" s="13" t="s">
        <v>50</v>
      </c>
      <c r="F17" s="17">
        <f t="shared" si="0"/>
        <v>5</v>
      </c>
      <c r="G17" s="13">
        <v>3</v>
      </c>
      <c r="H17" s="17">
        <f t="shared" si="1"/>
        <v>15</v>
      </c>
      <c r="I17" s="18">
        <v>0.3</v>
      </c>
      <c r="J17" s="19">
        <f>D32</f>
        <v>4810.8</v>
      </c>
      <c r="K17" s="33">
        <f>J17*I17*H17</f>
        <v>21648.6</v>
      </c>
      <c r="L17" s="20">
        <v>0</v>
      </c>
      <c r="M17" s="33">
        <f>K17-(K17*L17)</f>
        <v>21648.6</v>
      </c>
      <c r="N17" s="33" t="s">
        <v>23</v>
      </c>
    </row>
    <row r="18" spans="1:15" ht="18" customHeight="1" x14ac:dyDescent="0.3">
      <c r="A18" s="45"/>
      <c r="B18" s="14"/>
      <c r="C18" s="16"/>
      <c r="D18" s="14"/>
      <c r="E18" s="31" t="s">
        <v>42</v>
      </c>
      <c r="F18" s="14"/>
      <c r="G18" s="14"/>
      <c r="H18" s="21"/>
      <c r="I18" s="22"/>
      <c r="J18" s="23"/>
      <c r="K18" s="34"/>
      <c r="L18" s="20"/>
      <c r="M18" s="34"/>
      <c r="N18" s="33" t="s">
        <v>23</v>
      </c>
    </row>
    <row r="19" spans="1:15" x14ac:dyDescent="0.25">
      <c r="A19" s="45"/>
      <c r="B19" s="14" t="s">
        <v>45</v>
      </c>
      <c r="C19" s="16"/>
      <c r="D19" s="14" t="s">
        <v>11</v>
      </c>
      <c r="E19" s="14" t="s">
        <v>12</v>
      </c>
      <c r="F19" s="17">
        <v>4</v>
      </c>
      <c r="G19" s="14">
        <v>1</v>
      </c>
      <c r="H19" s="17">
        <f t="shared" ref="H19:H24" si="2">G19*F19</f>
        <v>4</v>
      </c>
      <c r="I19" s="18">
        <v>0.3</v>
      </c>
      <c r="J19" s="19">
        <f>D33</f>
        <v>7419</v>
      </c>
      <c r="K19" s="33">
        <f>J19*I19*H19</f>
        <v>8902.7999999999993</v>
      </c>
      <c r="L19" s="20">
        <v>0</v>
      </c>
      <c r="M19" s="33">
        <f t="shared" ref="M19:M24" si="3">K19-(K19*L19)</f>
        <v>8902.7999999999993</v>
      </c>
      <c r="N19" s="33" t="s">
        <v>23</v>
      </c>
    </row>
    <row r="20" spans="1:15" x14ac:dyDescent="0.25">
      <c r="A20" s="45"/>
      <c r="B20" s="14" t="s">
        <v>45</v>
      </c>
      <c r="C20" s="16"/>
      <c r="D20" s="14" t="s">
        <v>11</v>
      </c>
      <c r="E20" s="14" t="s">
        <v>13</v>
      </c>
      <c r="F20" s="17">
        <v>4</v>
      </c>
      <c r="G20" s="14">
        <v>1</v>
      </c>
      <c r="H20" s="17">
        <f t="shared" si="2"/>
        <v>4</v>
      </c>
      <c r="I20" s="22">
        <v>1</v>
      </c>
      <c r="J20" s="19">
        <f>D33</f>
        <v>7419</v>
      </c>
      <c r="K20" s="33">
        <f>J20*I20*H20</f>
        <v>29676</v>
      </c>
      <c r="L20" s="20">
        <v>0</v>
      </c>
      <c r="M20" s="33">
        <f t="shared" si="3"/>
        <v>29676</v>
      </c>
      <c r="N20" s="33" t="s">
        <v>23</v>
      </c>
    </row>
    <row r="21" spans="1:15" x14ac:dyDescent="0.25">
      <c r="A21" s="45"/>
      <c r="B21" s="14" t="s">
        <v>45</v>
      </c>
      <c r="C21" s="16"/>
      <c r="D21" s="14" t="s">
        <v>11</v>
      </c>
      <c r="E21" s="14" t="s">
        <v>14</v>
      </c>
      <c r="F21" s="17">
        <v>4</v>
      </c>
      <c r="G21" s="14">
        <v>1</v>
      </c>
      <c r="H21" s="17">
        <f t="shared" si="2"/>
        <v>4</v>
      </c>
      <c r="I21" s="22">
        <v>1</v>
      </c>
      <c r="J21" s="24">
        <f>D34</f>
        <v>29676</v>
      </c>
      <c r="K21" s="33">
        <f>J21*I21*H21</f>
        <v>118704</v>
      </c>
      <c r="L21" s="20">
        <v>0</v>
      </c>
      <c r="M21" s="33">
        <f t="shared" si="3"/>
        <v>118704</v>
      </c>
      <c r="N21" s="33">
        <f>M21*0.2</f>
        <v>23740.800000000003</v>
      </c>
    </row>
    <row r="22" spans="1:15" x14ac:dyDescent="0.25">
      <c r="A22" s="45"/>
      <c r="B22" s="14" t="s">
        <v>45</v>
      </c>
      <c r="C22" s="16"/>
      <c r="D22" s="14" t="s">
        <v>11</v>
      </c>
      <c r="E22" s="14" t="s">
        <v>24</v>
      </c>
      <c r="F22" s="17">
        <v>4</v>
      </c>
      <c r="G22" s="14">
        <v>1</v>
      </c>
      <c r="H22" s="17">
        <f t="shared" si="2"/>
        <v>4</v>
      </c>
      <c r="I22" s="22">
        <v>0.4</v>
      </c>
      <c r="J22" s="24">
        <f>D33</f>
        <v>7419</v>
      </c>
      <c r="K22" s="33">
        <f t="shared" ref="K22:K27" si="4">J22*I22*H22</f>
        <v>11870.400000000001</v>
      </c>
      <c r="L22" s="20">
        <v>0</v>
      </c>
      <c r="M22" s="33">
        <f t="shared" si="3"/>
        <v>11870.400000000001</v>
      </c>
      <c r="N22" s="33" t="s">
        <v>23</v>
      </c>
    </row>
    <row r="23" spans="1:15" x14ac:dyDescent="0.25">
      <c r="A23" s="45"/>
      <c r="B23" s="14" t="s">
        <v>45</v>
      </c>
      <c r="C23" s="16"/>
      <c r="D23" s="14" t="s">
        <v>11</v>
      </c>
      <c r="E23" s="14" t="s">
        <v>15</v>
      </c>
      <c r="F23" s="17">
        <v>4</v>
      </c>
      <c r="G23" s="14">
        <v>1</v>
      </c>
      <c r="H23" s="17">
        <f t="shared" si="2"/>
        <v>4</v>
      </c>
      <c r="I23" s="18">
        <v>0.3</v>
      </c>
      <c r="J23" s="19">
        <f>D33</f>
        <v>7419</v>
      </c>
      <c r="K23" s="33">
        <f t="shared" si="4"/>
        <v>8902.7999999999993</v>
      </c>
      <c r="L23" s="20">
        <v>0</v>
      </c>
      <c r="M23" s="33">
        <f t="shared" si="3"/>
        <v>8902.7999999999993</v>
      </c>
      <c r="N23" s="33" t="s">
        <v>23</v>
      </c>
    </row>
    <row r="24" spans="1:15" x14ac:dyDescent="0.25">
      <c r="A24" s="45"/>
      <c r="B24" s="15">
        <v>46055</v>
      </c>
      <c r="C24" s="16">
        <v>46061</v>
      </c>
      <c r="D24" s="14" t="s">
        <v>9</v>
      </c>
      <c r="E24" s="14" t="s">
        <v>16</v>
      </c>
      <c r="F24" s="17">
        <f>(C24-B24)+1</f>
        <v>7</v>
      </c>
      <c r="G24" s="14">
        <v>4</v>
      </c>
      <c r="H24" s="17">
        <f t="shared" si="2"/>
        <v>28</v>
      </c>
      <c r="I24" s="18">
        <v>0.3</v>
      </c>
      <c r="J24" s="19">
        <f>D32</f>
        <v>4810.8</v>
      </c>
      <c r="K24" s="33">
        <f t="shared" si="4"/>
        <v>40410.720000000001</v>
      </c>
      <c r="L24" s="20">
        <v>0</v>
      </c>
      <c r="M24" s="33">
        <f t="shared" si="3"/>
        <v>40410.720000000001</v>
      </c>
      <c r="N24" s="33" t="s">
        <v>23</v>
      </c>
    </row>
    <row r="25" spans="1:15" ht="18.75" x14ac:dyDescent="0.25">
      <c r="A25" s="45"/>
      <c r="B25" s="16"/>
      <c r="C25" s="16"/>
      <c r="D25" s="14"/>
      <c r="E25" s="29" t="s">
        <v>30</v>
      </c>
      <c r="F25" s="17"/>
      <c r="G25" s="14"/>
      <c r="H25" s="21"/>
      <c r="I25" s="22"/>
      <c r="J25" s="19"/>
      <c r="K25" s="35"/>
      <c r="L25" s="20"/>
      <c r="M25" s="33"/>
      <c r="N25" s="33"/>
    </row>
    <row r="26" spans="1:15" x14ac:dyDescent="0.25">
      <c r="A26" s="45"/>
      <c r="B26" s="16"/>
      <c r="C26" s="16"/>
      <c r="D26" s="14" t="s">
        <v>9</v>
      </c>
      <c r="E26" s="14" t="s">
        <v>17</v>
      </c>
      <c r="F26" s="17">
        <v>4</v>
      </c>
      <c r="G26" s="17">
        <v>1</v>
      </c>
      <c r="H26" s="17">
        <f>F26*G26</f>
        <v>4</v>
      </c>
      <c r="I26" s="22">
        <v>1</v>
      </c>
      <c r="J26" s="19">
        <f>D37</f>
        <v>1603.6000000000001</v>
      </c>
      <c r="K26" s="33">
        <f t="shared" si="4"/>
        <v>6414.4000000000005</v>
      </c>
      <c r="L26" s="20">
        <v>0</v>
      </c>
      <c r="M26" s="33">
        <f t="shared" ref="M26:M28" si="5">K26-(K26*L26)</f>
        <v>6414.4000000000005</v>
      </c>
      <c r="N26" s="33" t="s">
        <v>23</v>
      </c>
    </row>
    <row r="27" spans="1:15" x14ac:dyDescent="0.25">
      <c r="A27" s="45"/>
      <c r="B27" s="16"/>
      <c r="C27" s="16"/>
      <c r="D27" s="14" t="s">
        <v>9</v>
      </c>
      <c r="E27" s="14" t="s">
        <v>18</v>
      </c>
      <c r="F27" s="17">
        <v>2</v>
      </c>
      <c r="G27" s="17">
        <v>1</v>
      </c>
      <c r="H27" s="17">
        <f>F27*G27</f>
        <v>2</v>
      </c>
      <c r="I27" s="22">
        <v>1</v>
      </c>
      <c r="J27" s="19">
        <f>D38</f>
        <v>801.80000000000007</v>
      </c>
      <c r="K27" s="33">
        <f t="shared" si="4"/>
        <v>1603.6000000000001</v>
      </c>
      <c r="L27" s="20">
        <v>0</v>
      </c>
      <c r="M27" s="33">
        <f t="shared" si="5"/>
        <v>1603.6000000000001</v>
      </c>
      <c r="N27" s="33" t="s">
        <v>23</v>
      </c>
    </row>
    <row r="28" spans="1:15" x14ac:dyDescent="0.25">
      <c r="A28" s="45"/>
      <c r="B28" s="5"/>
      <c r="C28" s="16"/>
      <c r="D28" s="14" t="s">
        <v>9</v>
      </c>
      <c r="E28" s="4" t="s">
        <v>19</v>
      </c>
      <c r="F28" s="17">
        <v>30</v>
      </c>
      <c r="G28" s="17"/>
      <c r="H28" s="17">
        <f>F28</f>
        <v>30</v>
      </c>
      <c r="I28" s="22">
        <v>1</v>
      </c>
      <c r="J28" s="19">
        <f>D39</f>
        <v>200</v>
      </c>
      <c r="K28" s="33">
        <f>H28*I28*J28</f>
        <v>6000</v>
      </c>
      <c r="L28" s="20">
        <v>0</v>
      </c>
      <c r="M28" s="33">
        <f t="shared" si="5"/>
        <v>6000</v>
      </c>
      <c r="N28" s="33" t="s">
        <v>23</v>
      </c>
    </row>
    <row r="29" spans="1:15" s="7" customFormat="1" ht="18.75" x14ac:dyDescent="0.25">
      <c r="A29" s="49" t="s">
        <v>20</v>
      </c>
      <c r="B29" s="50"/>
      <c r="C29" s="50"/>
      <c r="D29" s="50"/>
      <c r="E29" s="50"/>
      <c r="F29" s="50"/>
      <c r="G29" s="51"/>
      <c r="H29" s="32">
        <f>SUM(H12:H28)</f>
        <v>220</v>
      </c>
      <c r="I29" s="49" t="s">
        <v>8</v>
      </c>
      <c r="J29" s="51"/>
      <c r="K29" s="29">
        <f>SUM(K12:K28)</f>
        <v>405673.52</v>
      </c>
      <c r="L29" s="29"/>
      <c r="M29" s="29">
        <f>SUM(M12:M28)</f>
        <v>405673.52</v>
      </c>
      <c r="N29" s="29">
        <f>M29+N21</f>
        <v>429414.32</v>
      </c>
      <c r="O29" s="6"/>
    </row>
    <row r="31" spans="1:15" x14ac:dyDescent="0.25">
      <c r="A31" s="36" t="s">
        <v>46</v>
      </c>
      <c r="B31" s="37"/>
      <c r="C31" s="38"/>
      <c r="D31" s="39"/>
      <c r="I31" s="9"/>
      <c r="K31" s="10"/>
      <c r="L31" s="10"/>
      <c r="M31" s="10"/>
    </row>
    <row r="32" spans="1:15" x14ac:dyDescent="0.25">
      <c r="A32" s="40" t="s">
        <v>21</v>
      </c>
      <c r="B32" s="38"/>
      <c r="C32" s="38"/>
      <c r="D32" s="39">
        <v>4810.8</v>
      </c>
      <c r="E32" s="11"/>
      <c r="I32" s="11"/>
      <c r="J32" s="11"/>
    </row>
    <row r="33" spans="1:14" x14ac:dyDescent="0.25">
      <c r="A33" s="40" t="s">
        <v>53</v>
      </c>
      <c r="B33" s="38"/>
      <c r="C33" s="38"/>
      <c r="D33" s="39">
        <v>7419</v>
      </c>
      <c r="E33" s="11"/>
      <c r="F33" s="11"/>
      <c r="G33" s="11"/>
      <c r="H33" s="11"/>
      <c r="I33" s="11"/>
      <c r="J33" s="11"/>
    </row>
    <row r="34" spans="1:14" x14ac:dyDescent="0.25">
      <c r="A34" s="38" t="s">
        <v>54</v>
      </c>
      <c r="B34" s="38"/>
      <c r="C34" s="38"/>
      <c r="D34" s="41">
        <f>D33*4</f>
        <v>29676</v>
      </c>
      <c r="E34" s="11"/>
      <c r="F34" s="11"/>
      <c r="G34" s="11"/>
      <c r="H34" s="11"/>
      <c r="I34" s="11"/>
      <c r="J34" s="11"/>
      <c r="K34" s="11"/>
      <c r="L34" s="11"/>
      <c r="M34" s="11"/>
    </row>
    <row r="35" spans="1:14" x14ac:dyDescent="0.25">
      <c r="A35" s="42"/>
      <c r="B35" s="43"/>
      <c r="C35" s="43"/>
      <c r="D35" s="43"/>
      <c r="I35" s="11"/>
      <c r="J35" s="11"/>
      <c r="K35" s="11"/>
      <c r="L35" s="11"/>
      <c r="M35" s="11"/>
      <c r="N35" s="11"/>
    </row>
    <row r="36" spans="1:14" x14ac:dyDescent="0.25">
      <c r="A36" s="36" t="s">
        <v>27</v>
      </c>
      <c r="B36" s="37"/>
      <c r="C36" s="38"/>
      <c r="D36" s="39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x14ac:dyDescent="0.25">
      <c r="A37" s="40" t="s">
        <v>32</v>
      </c>
      <c r="B37" s="38"/>
      <c r="C37" s="38"/>
      <c r="D37" s="39">
        <f>D32/3</f>
        <v>1603.6000000000001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x14ac:dyDescent="0.25">
      <c r="A38" s="40" t="s">
        <v>28</v>
      </c>
      <c r="B38" s="38"/>
      <c r="C38" s="38"/>
      <c r="D38" s="39">
        <f>D37/2</f>
        <v>801.80000000000007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x14ac:dyDescent="0.25">
      <c r="A39" s="38" t="s">
        <v>29</v>
      </c>
      <c r="B39" s="38"/>
      <c r="C39" s="38"/>
      <c r="D39" s="41">
        <v>200</v>
      </c>
      <c r="H39" s="1"/>
      <c r="I39" s="1"/>
      <c r="J39" s="11"/>
      <c r="K39" s="11"/>
      <c r="L39" s="11"/>
      <c r="M39" s="11"/>
      <c r="N39" s="44">
        <f ca="1">NOW()</f>
        <v>45936.440199999997</v>
      </c>
    </row>
    <row r="40" spans="1:14" x14ac:dyDescent="0.25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x14ac:dyDescent="0.25">
      <c r="A41" t="s">
        <v>55</v>
      </c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  <row r="42" spans="1:14" x14ac:dyDescent="0.25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</row>
    <row r="43" spans="1:14" x14ac:dyDescent="0.25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</row>
    <row r="44" spans="1:14" x14ac:dyDescent="0.25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</row>
    <row r="45" spans="1:14" x14ac:dyDescent="0.25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1:14" x14ac:dyDescent="0.25">
      <c r="E46" s="11"/>
      <c r="F46" s="11"/>
      <c r="G46" s="11" t="s">
        <v>8</v>
      </c>
      <c r="H46" s="11"/>
      <c r="I46" s="11"/>
      <c r="J46" s="11"/>
    </row>
  </sheetData>
  <mergeCells count="5">
    <mergeCell ref="A12:A28"/>
    <mergeCell ref="A10:N10"/>
    <mergeCell ref="A29:G29"/>
    <mergeCell ref="I29:J29"/>
    <mergeCell ref="J12:N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VERÃO É NA CORREIO 26</vt:lpstr>
      <vt:lpstr>'VERÃO É NA CORREIO 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Alice Aghinoni Fantin</cp:lastModifiedBy>
  <cp:lastPrinted>2025-10-01T19:07:36Z</cp:lastPrinted>
  <dcterms:created xsi:type="dcterms:W3CDTF">2023-11-09T20:39:47Z</dcterms:created>
  <dcterms:modified xsi:type="dcterms:W3CDTF">2025-10-06T13:38:08Z</dcterms:modified>
</cp:coreProperties>
</file>